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Урал-2009 " sheetId="1" r:id="rId1"/>
    <sheet name="Кузбасс-2009" sheetId="2" r:id="rId2"/>
  </sheets>
  <definedNames/>
  <calcPr fullCalcOnLoad="1"/>
</workbook>
</file>

<file path=xl/sharedStrings.xml><?xml version="1.0" encoding="utf-8"?>
<sst xmlns="http://schemas.openxmlformats.org/spreadsheetml/2006/main" count="110" uniqueCount="43">
  <si>
    <t>Кемеровская область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</si>
  <si>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</si>
  <si>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</si>
  <si>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</si>
  <si>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</si>
  <si>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</si>
  <si>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</si>
  <si>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</si>
  <si>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</si>
  <si>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</si>
  <si>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</si>
  <si>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</si>
  <si>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</si>
  <si>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Мощность, МВт</t>
  </si>
  <si>
    <t>РД</t>
  </si>
  <si>
    <t>ДДМ</t>
  </si>
  <si>
    <t>КОМ</t>
  </si>
  <si>
    <t>СДЭМ (внебиржевой)</t>
  </si>
  <si>
    <t>СДЭМ (биржевой)</t>
  </si>
  <si>
    <t>Электроэнергия, млн. кВтч</t>
  </si>
  <si>
    <t>РСВ</t>
  </si>
  <si>
    <t>БР</t>
  </si>
  <si>
    <t xml:space="preserve">Перепродажа электроэнергии </t>
  </si>
  <si>
    <t>Возврат стоимости потерь в сетях РСК, ФСК</t>
  </si>
  <si>
    <t>Свердловская область</t>
  </si>
  <si>
    <t>Едн. Изм.</t>
  </si>
  <si>
    <t xml:space="preserve"> Итого 2009год</t>
  </si>
  <si>
    <t xml:space="preserve">Объем </t>
  </si>
  <si>
    <t>млн. кВтч</t>
  </si>
  <si>
    <t>МВт</t>
  </si>
  <si>
    <t>Сумма тыс. руб.</t>
  </si>
  <si>
    <t>Факт покупки электрической энергии (мощности) ООО Металлэнергофинанс" по  Кемеровской области за 2009 год</t>
  </si>
  <si>
    <t>Всего</t>
  </si>
  <si>
    <t>Электроэнергия</t>
  </si>
  <si>
    <t>Мощность</t>
  </si>
  <si>
    <t>Факт покупки электрической энергии (мощности) ООО Металлэнергофинанс" по  Свердловской области за 2009 год</t>
  </si>
  <si>
    <t>ВН</t>
  </si>
  <si>
    <t>ГН, ВН, СН1</t>
  </si>
  <si>
    <t>Напря-жение</t>
  </si>
  <si>
    <t>Наименование</t>
  </si>
  <si>
    <t>Розничный рынок электрической энергии (мощности), млн.кВтч</t>
  </si>
  <si>
    <t>Оптовый рынок электрической энергии (мощности), млн.кВтч</t>
  </si>
  <si>
    <t>"Западно-Сибирская ТЭЦ" - филиал ОАО "ЗСМК", млн. кВтч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</si>
</sst>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"/>
  </numFmts>
  <fonts count="27"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Times New Roman"/>
      <family val="1"/>
    </font>
    <font>
      <b/>
      <sz val="10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3" fillId="0" borderId="10" xfId="52" applyNumberFormat="1" applyFont="1" applyFill="1" applyBorder="1" applyAlignment="1">
      <alignment/>
      <protection/>
    </xf>
    <xf numFmtId="3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3" fontId="3" fillId="0" borderId="11" xfId="52" applyNumberFormat="1" applyFont="1" applyFill="1" applyBorder="1" applyAlignment="1">
      <alignment/>
      <protection/>
    </xf>
    <xf numFmtId="3" fontId="4" fillId="0" borderId="10" xfId="0" applyNumberFormat="1" applyFont="1" applyFill="1" applyBorder="1" applyAlignment="1">
      <alignment/>
    </xf>
    <xf numFmtId="4" fontId="3" fillId="0" borderId="10" xfId="52" applyNumberFormat="1" applyFont="1" applyFill="1" applyBorder="1" applyAlignment="1">
      <alignment/>
      <protection/>
    </xf>
    <xf numFmtId="4" fontId="3" fillId="0" borderId="12" xfId="52" applyNumberFormat="1" applyFont="1" applyFill="1" applyBorder="1" applyAlignment="1">
      <alignment/>
      <protection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3" fontId="5" fillId="0" borderId="10" xfId="52" applyNumberFormat="1" applyFont="1" applyFill="1" applyBorder="1" applyAlignment="1">
      <alignment/>
      <protection/>
    </xf>
    <xf numFmtId="3" fontId="5" fillId="0" borderId="11" xfId="52" applyNumberFormat="1" applyFont="1" applyFill="1" applyBorder="1" applyAlignment="1">
      <alignment/>
      <protection/>
    </xf>
    <xf numFmtId="3" fontId="5" fillId="0" borderId="13" xfId="52" applyNumberFormat="1" applyFont="1" applyFill="1" applyBorder="1" applyAlignment="1">
      <alignment/>
      <protection/>
    </xf>
    <xf numFmtId="166" fontId="5" fillId="0" borderId="10" xfId="52" applyNumberFormat="1" applyFont="1" applyFill="1" applyBorder="1" applyAlignment="1">
      <alignment/>
      <protection/>
    </xf>
    <xf numFmtId="4" fontId="5" fillId="0" borderId="10" xfId="52" applyNumberFormat="1" applyFont="1" applyFill="1" applyBorder="1" applyAlignment="1">
      <alignment/>
      <protection/>
    </xf>
    <xf numFmtId="3" fontId="3" fillId="0" borderId="10" xfId="52" applyNumberFormat="1" applyFont="1" applyFill="1" applyBorder="1" applyAlignment="1">
      <alignment horizontal="right"/>
      <protection/>
    </xf>
    <xf numFmtId="3" fontId="5" fillId="0" borderId="10" xfId="52" applyNumberFormat="1" applyFont="1" applyFill="1" applyBorder="1" applyAlignment="1">
      <alignment horizontal="right"/>
      <protection/>
    </xf>
    <xf numFmtId="4" fontId="5" fillId="0" borderId="10" xfId="52" applyNumberFormat="1" applyFont="1" applyFill="1" applyBorder="1" applyAlignment="1">
      <alignment horizontal="right"/>
      <protection/>
    </xf>
    <xf numFmtId="166" fontId="5" fillId="0" borderId="10" xfId="52" applyNumberFormat="1" applyFont="1" applyFill="1" applyBorder="1" applyAlignment="1">
      <alignment horizontal="right"/>
      <protection/>
    </xf>
    <xf numFmtId="0" fontId="3" fillId="0" borderId="0" xfId="52" applyFont="1" applyFill="1" applyBorder="1">
      <alignment/>
      <protection/>
    </xf>
    <xf numFmtId="3" fontId="5" fillId="0" borderId="0" xfId="53" applyNumberFormat="1" applyFont="1" applyFill="1" applyBorder="1">
      <alignment/>
      <protection/>
    </xf>
    <xf numFmtId="3" fontId="23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3" fillId="0" borderId="11" xfId="52" applyNumberFormat="1" applyFont="1" applyFill="1" applyBorder="1" applyAlignment="1">
      <alignment horizontal="right"/>
      <protection/>
    </xf>
    <xf numFmtId="0" fontId="22" fillId="0" borderId="11" xfId="52" applyFont="1" applyFill="1" applyBorder="1" applyAlignment="1">
      <alignment vertical="center" wrapText="1"/>
      <protection/>
    </xf>
    <xf numFmtId="0" fontId="3" fillId="0" borderId="11" xfId="52" applyFont="1" applyFill="1" applyBorder="1" applyAlignment="1">
      <alignment vertical="center" wrapText="1"/>
      <protection/>
    </xf>
    <xf numFmtId="0" fontId="5" fillId="0" borderId="14" xfId="52" applyFont="1" applyFill="1" applyBorder="1" applyAlignment="1">
      <alignment vertical="center" wrapText="1"/>
      <protection/>
    </xf>
    <xf numFmtId="0" fontId="5" fillId="0" borderId="11" xfId="52" applyFont="1" applyFill="1" applyBorder="1" applyAlignment="1">
      <alignment vertical="center" wrapText="1"/>
      <protection/>
    </xf>
    <xf numFmtId="0" fontId="5" fillId="0" borderId="11" xfId="52" applyFont="1" applyFill="1" applyBorder="1" applyAlignment="1">
      <alignment horizontal="left" indent="1"/>
      <protection/>
    </xf>
    <xf numFmtId="0" fontId="0" fillId="20" borderId="10" xfId="0" applyFont="1" applyFill="1" applyBorder="1" applyAlignment="1">
      <alignment/>
    </xf>
    <xf numFmtId="0" fontId="0" fillId="20" borderId="10" xfId="0" applyFill="1" applyBorder="1" applyAlignment="1">
      <alignment/>
    </xf>
    <xf numFmtId="3" fontId="5" fillId="20" borderId="11" xfId="52" applyNumberFormat="1" applyFont="1" applyFill="1" applyBorder="1" applyAlignment="1">
      <alignment/>
      <protection/>
    </xf>
    <xf numFmtId="3" fontId="5" fillId="20" borderId="10" xfId="52" applyNumberFormat="1" applyFont="1" applyFill="1" applyBorder="1" applyAlignment="1">
      <alignment/>
      <protection/>
    </xf>
    <xf numFmtId="0" fontId="0" fillId="0" borderId="10" xfId="0" applyFill="1" applyBorder="1" applyAlignment="1">
      <alignment horizontal="center"/>
    </xf>
    <xf numFmtId="3" fontId="3" fillId="0" borderId="11" xfId="52" applyNumberFormat="1" applyFont="1" applyFill="1" applyBorder="1" applyAlignment="1">
      <alignment horizontal="center" vertical="center" wrapText="1"/>
      <protection/>
    </xf>
    <xf numFmtId="3" fontId="3" fillId="0" borderId="10" xfId="52" applyNumberFormat="1" applyFont="1" applyFill="1" applyBorder="1" applyAlignment="1">
      <alignment horizontal="center" vertical="center" wrapText="1"/>
      <protection/>
    </xf>
    <xf numFmtId="4" fontId="3" fillId="0" borderId="10" xfId="52" applyNumberFormat="1" applyFont="1" applyFill="1" applyBorder="1" applyAlignment="1">
      <alignment horizontal="center" vertical="center" wrapText="1"/>
      <protection/>
    </xf>
    <xf numFmtId="4" fontId="3" fillId="0" borderId="12" xfId="52" applyNumberFormat="1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5" fillId="0" borderId="12" xfId="52" applyFont="1" applyFill="1" applyBorder="1" applyAlignment="1">
      <alignment horizontal="left" vertical="center" wrapText="1" indent="2"/>
      <protection/>
    </xf>
    <xf numFmtId="0" fontId="5" fillId="0" borderId="18" xfId="52" applyFont="1" applyFill="1" applyBorder="1" applyAlignment="1">
      <alignment horizontal="left" vertical="center" wrapText="1" indent="2"/>
      <protection/>
    </xf>
    <xf numFmtId="0" fontId="5" fillId="0" borderId="11" xfId="52" applyFont="1" applyFill="1" applyBorder="1" applyAlignment="1">
      <alignment horizontal="left" vertical="center" wrapText="1" indent="2"/>
      <protection/>
    </xf>
    <xf numFmtId="0" fontId="5" fillId="0" borderId="12" xfId="52" applyFont="1" applyFill="1" applyBorder="1" applyAlignment="1">
      <alignment horizontal="left" vertical="center" wrapText="1" indent="4"/>
      <protection/>
    </xf>
    <xf numFmtId="0" fontId="5" fillId="0" borderId="11" xfId="52" applyFont="1" applyFill="1" applyBorder="1" applyAlignment="1">
      <alignment horizontal="left" vertical="center" wrapText="1" indent="4"/>
      <protection/>
    </xf>
    <xf numFmtId="0" fontId="3" fillId="20" borderId="12" xfId="52" applyFont="1" applyFill="1" applyBorder="1" applyAlignment="1">
      <alignment horizontal="left" vertical="center" wrapText="1"/>
      <protection/>
    </xf>
    <xf numFmtId="0" fontId="3" fillId="20" borderId="11" xfId="52" applyFont="1" applyFill="1" applyBorder="1" applyAlignment="1">
      <alignment horizontal="left" vertical="center" wrapText="1"/>
      <protection/>
    </xf>
    <xf numFmtId="0" fontId="3" fillId="0" borderId="19" xfId="52" applyFont="1" applyFill="1" applyBorder="1" applyAlignment="1">
      <alignment horizontal="center" vertical="center"/>
      <protection/>
    </xf>
    <xf numFmtId="0" fontId="3" fillId="0" borderId="20" xfId="52" applyFont="1" applyFill="1" applyBorder="1" applyAlignment="1">
      <alignment horizontal="center" vertical="center"/>
      <protection/>
    </xf>
    <xf numFmtId="0" fontId="3" fillId="0" borderId="21" xfId="52" applyFont="1" applyFill="1" applyBorder="1" applyAlignment="1">
      <alignment horizontal="center" vertical="center"/>
      <protection/>
    </xf>
    <xf numFmtId="0" fontId="3" fillId="0" borderId="14" xfId="52" applyFont="1" applyFill="1" applyBorder="1" applyAlignment="1">
      <alignment horizontal="center" vertical="center"/>
      <protection/>
    </xf>
    <xf numFmtId="0" fontId="3" fillId="0" borderId="12" xfId="52" applyFont="1" applyFill="1" applyBorder="1" applyAlignment="1">
      <alignment horizontal="left" vertical="center" wrapText="1"/>
      <protection/>
    </xf>
    <xf numFmtId="0" fontId="3" fillId="0" borderId="18" xfId="52" applyFont="1" applyFill="1" applyBorder="1" applyAlignment="1">
      <alignment horizontal="left" vertical="center" wrapText="1"/>
      <protection/>
    </xf>
    <xf numFmtId="0" fontId="3" fillId="0" borderId="11" xfId="52" applyFont="1" applyFill="1" applyBorder="1" applyAlignment="1">
      <alignment horizontal="left" vertical="center" wrapText="1"/>
      <protection/>
    </xf>
    <xf numFmtId="0" fontId="26" fillId="0" borderId="0" xfId="0" applyFont="1" applyFill="1" applyAlignment="1">
      <alignment horizontal="center" wrapText="1"/>
    </xf>
    <xf numFmtId="0" fontId="3" fillId="0" borderId="10" xfId="52" applyFont="1" applyFill="1" applyBorder="1" applyAlignment="1">
      <alignment horizontal="center" vertical="center" wrapText="1"/>
      <protection/>
    </xf>
    <xf numFmtId="0" fontId="4" fillId="0" borderId="2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2" xfId="52" applyFont="1" applyFill="1" applyBorder="1" applyAlignment="1">
      <alignment horizontal="left" vertical="center" wrapText="1"/>
      <protection/>
    </xf>
    <xf numFmtId="0" fontId="5" fillId="0" borderId="18" xfId="52" applyFont="1" applyFill="1" applyBorder="1" applyAlignment="1">
      <alignment horizontal="left" vertical="center" wrapText="1"/>
      <protection/>
    </xf>
    <xf numFmtId="4" fontId="3" fillId="0" borderId="12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20" borderId="12" xfId="0" applyNumberFormat="1" applyFont="1" applyFill="1" applyBorder="1" applyAlignment="1">
      <alignment/>
    </xf>
    <xf numFmtId="3" fontId="3" fillId="20" borderId="10" xfId="0" applyNumberFormat="1" applyFont="1" applyFill="1" applyBorder="1" applyAlignment="1">
      <alignment/>
    </xf>
    <xf numFmtId="0" fontId="25" fillId="0" borderId="1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ланк выручки НКМК и ЗСМК" xfId="52"/>
    <cellStyle name="Обычный_Бюджет 2007 ЕЭТ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2"/>
  <sheetViews>
    <sheetView tabSelected="1" view="pageBreakPreview" zoomScale="145" zoomScaleNormal="145" zoomScaleSheetLayoutView="145" zoomScalePageLayoutView="0" workbookViewId="0" topLeftCell="A1">
      <selection activeCell="S9" sqref="S9"/>
    </sheetView>
  </sheetViews>
  <sheetFormatPr defaultColWidth="9.140625" defaultRowHeight="12.75" outlineLevelRow="2" outlineLevelCol="1"/>
  <cols>
    <col min="1" max="1" width="4.140625" style="1" customWidth="1"/>
    <col min="2" max="2" width="20.8515625" style="1" customWidth="1"/>
    <col min="3" max="3" width="9.28125" style="1" customWidth="1"/>
    <col min="4" max="4" width="7.421875" style="1" customWidth="1"/>
    <col min="5" max="8" width="9.7109375" style="1" hidden="1" customWidth="1" outlineLevel="1"/>
    <col min="9" max="9" width="8.7109375" style="1" hidden="1" customWidth="1" outlineLevel="1"/>
    <col min="10" max="10" width="9.8515625" style="1" hidden="1" customWidth="1" outlineLevel="1"/>
    <col min="11" max="11" width="10.8515625" style="1" hidden="1" customWidth="1" outlineLevel="1"/>
    <col min="12" max="13" width="9.8515625" style="1" hidden="1" customWidth="1" outlineLevel="1"/>
    <col min="14" max="14" width="10.00390625" style="1" hidden="1" customWidth="1" outlineLevel="1"/>
    <col min="15" max="16" width="10.140625" style="1" hidden="1" customWidth="1" outlineLevel="1"/>
    <col min="17" max="17" width="7.8515625" style="1" customWidth="1" collapsed="1"/>
    <col min="18" max="18" width="11.7109375" style="1" customWidth="1"/>
    <col min="19" max="16384" width="9.140625" style="1" customWidth="1"/>
  </cols>
  <sheetData>
    <row r="1" ht="3.75" customHeight="1"/>
    <row r="2" spans="1:18" ht="30" customHeight="1">
      <c r="A2" s="63" t="s">
        <v>35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ht="3.75" customHeight="1"/>
    <row r="4" spans="1:18" ht="27.75" customHeight="1">
      <c r="A4" s="56" t="s">
        <v>39</v>
      </c>
      <c r="B4" s="57"/>
      <c r="C4" s="64" t="s">
        <v>25</v>
      </c>
      <c r="D4" s="64" t="s">
        <v>38</v>
      </c>
      <c r="E4" s="65" t="s">
        <v>1</v>
      </c>
      <c r="F4" s="67" t="s">
        <v>2</v>
      </c>
      <c r="G4" s="65" t="s">
        <v>3</v>
      </c>
      <c r="H4" s="69" t="s">
        <v>4</v>
      </c>
      <c r="I4" s="69" t="s">
        <v>5</v>
      </c>
      <c r="J4" s="69" t="s">
        <v>6</v>
      </c>
      <c r="K4" s="69" t="s">
        <v>7</v>
      </c>
      <c r="L4" s="69" t="s">
        <v>8</v>
      </c>
      <c r="M4" s="69" t="s">
        <v>9</v>
      </c>
      <c r="N4" s="69" t="s">
        <v>10</v>
      </c>
      <c r="O4" s="69" t="s">
        <v>11</v>
      </c>
      <c r="P4" s="69" t="s">
        <v>12</v>
      </c>
      <c r="Q4" s="71" t="s">
        <v>26</v>
      </c>
      <c r="R4" s="72"/>
    </row>
    <row r="5" spans="1:18" ht="29.25" customHeight="1">
      <c r="A5" s="58"/>
      <c r="B5" s="59"/>
      <c r="C5" s="64"/>
      <c r="D5" s="64"/>
      <c r="E5" s="66"/>
      <c r="F5" s="68"/>
      <c r="G5" s="66"/>
      <c r="H5" s="70"/>
      <c r="I5" s="70"/>
      <c r="J5" s="70"/>
      <c r="K5" s="70"/>
      <c r="L5" s="70"/>
      <c r="M5" s="70"/>
      <c r="N5" s="70"/>
      <c r="O5" s="70"/>
      <c r="P5" s="70"/>
      <c r="Q5" s="43" t="s">
        <v>27</v>
      </c>
      <c r="R5" s="45" t="s">
        <v>30</v>
      </c>
    </row>
    <row r="6" spans="1:19" ht="17.25" customHeight="1">
      <c r="A6" s="60" t="s">
        <v>40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2"/>
      <c r="S6" s="6"/>
    </row>
    <row r="7" spans="1:19" ht="12.75" customHeight="1">
      <c r="A7" s="49" t="s">
        <v>13</v>
      </c>
      <c r="B7" s="51"/>
      <c r="C7" s="37" t="s">
        <v>29</v>
      </c>
      <c r="D7" s="83" t="s">
        <v>37</v>
      </c>
      <c r="E7" s="7">
        <v>252.879</v>
      </c>
      <c r="F7" s="7">
        <v>250.307</v>
      </c>
      <c r="G7" s="7">
        <v>264.326</v>
      </c>
      <c r="H7" s="4">
        <v>293.024</v>
      </c>
      <c r="I7" s="4">
        <v>291.721</v>
      </c>
      <c r="J7" s="4">
        <v>344.749</v>
      </c>
      <c r="K7" s="4">
        <v>348.116</v>
      </c>
      <c r="L7" s="9">
        <v>304.691</v>
      </c>
      <c r="M7" s="9">
        <v>306.278</v>
      </c>
      <c r="N7" s="9">
        <v>297.85400000000004</v>
      </c>
      <c r="O7" s="9">
        <v>293.841</v>
      </c>
      <c r="P7" s="10">
        <v>298.679</v>
      </c>
      <c r="Q7" s="79">
        <f aca="true" t="shared" si="0" ref="Q7:Q21">SUM(E7:P7)</f>
        <v>3546.4650000000006</v>
      </c>
      <c r="R7" s="80">
        <v>1795546.90154</v>
      </c>
      <c r="S7" s="6"/>
    </row>
    <row r="8" spans="1:19" ht="12.75" customHeight="1">
      <c r="A8" s="49" t="s">
        <v>19</v>
      </c>
      <c r="B8" s="51"/>
      <c r="C8" s="37" t="s">
        <v>28</v>
      </c>
      <c r="D8" s="84"/>
      <c r="E8" s="7">
        <v>200.520903</v>
      </c>
      <c r="F8" s="7">
        <v>194.154389</v>
      </c>
      <c r="G8" s="7">
        <v>213.4181</v>
      </c>
      <c r="H8" s="4">
        <v>212.027636</v>
      </c>
      <c r="I8" s="4">
        <v>214.071144</v>
      </c>
      <c r="J8" s="4">
        <v>223.282572</v>
      </c>
      <c r="K8" s="4">
        <v>231.557284</v>
      </c>
      <c r="L8" s="9">
        <v>225.440298</v>
      </c>
      <c r="M8" s="9">
        <v>217.358732</v>
      </c>
      <c r="N8" s="9">
        <v>219.91819800000002</v>
      </c>
      <c r="O8" s="9">
        <v>210.228225</v>
      </c>
      <c r="P8" s="10">
        <v>224.088009</v>
      </c>
      <c r="Q8" s="79">
        <f>SUM(E8:P8)</f>
        <v>2586.06549</v>
      </c>
      <c r="R8" s="80">
        <v>2007464.28666864</v>
      </c>
      <c r="S8" s="6"/>
    </row>
    <row r="9" spans="1:19" ht="16.5" customHeight="1">
      <c r="A9" s="60" t="s">
        <v>41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2"/>
      <c r="S9" s="6"/>
    </row>
    <row r="10" spans="1:19" s="11" customFormat="1" ht="12.75" customHeight="1">
      <c r="A10" s="49" t="s">
        <v>13</v>
      </c>
      <c r="B10" s="50"/>
      <c r="C10" s="50"/>
      <c r="D10" s="51"/>
      <c r="E10" s="7">
        <f aca="true" t="shared" si="1" ref="E10:M10">SUM(E11:E15)</f>
        <v>71.95400000000001</v>
      </c>
      <c r="F10" s="4">
        <f t="shared" si="1"/>
        <v>71.577</v>
      </c>
      <c r="G10" s="4">
        <f t="shared" si="1"/>
        <v>92.19599999999998</v>
      </c>
      <c r="H10" s="4">
        <f t="shared" si="1"/>
        <v>106.213</v>
      </c>
      <c r="I10" s="4">
        <f t="shared" si="1"/>
        <v>118.83000000000001</v>
      </c>
      <c r="J10" s="4">
        <f t="shared" si="1"/>
        <v>124.447</v>
      </c>
      <c r="K10" s="4">
        <f t="shared" si="1"/>
        <v>117.099</v>
      </c>
      <c r="L10" s="4">
        <f t="shared" si="1"/>
        <v>111.544</v>
      </c>
      <c r="M10" s="4">
        <f t="shared" si="1"/>
        <v>106.944</v>
      </c>
      <c r="N10" s="4">
        <f>SUM(N11:N15)</f>
        <v>110.399</v>
      </c>
      <c r="O10" s="4">
        <f>SUM(O11:O15)</f>
        <v>142.632</v>
      </c>
      <c r="P10" s="4">
        <f>SUM(P11:P15)</f>
        <v>170.813</v>
      </c>
      <c r="Q10" s="79">
        <f t="shared" si="0"/>
        <v>1344.6480000000001</v>
      </c>
      <c r="R10" s="80">
        <f>SUM(R11:R15)</f>
        <v>260457.36364</v>
      </c>
      <c r="S10" s="12"/>
    </row>
    <row r="11" spans="1:19" ht="12.75" outlineLevel="1">
      <c r="A11" s="52" t="s">
        <v>14</v>
      </c>
      <c r="B11" s="53"/>
      <c r="C11" s="46" t="s">
        <v>29</v>
      </c>
      <c r="D11" s="46" t="s">
        <v>36</v>
      </c>
      <c r="E11" s="14">
        <v>59.972</v>
      </c>
      <c r="F11" s="14">
        <v>59.259</v>
      </c>
      <c r="G11" s="14">
        <v>77.99</v>
      </c>
      <c r="H11" s="15">
        <v>80.855</v>
      </c>
      <c r="I11" s="13">
        <v>87.331</v>
      </c>
      <c r="J11" s="13">
        <v>78.149</v>
      </c>
      <c r="K11" s="13">
        <v>56.09</v>
      </c>
      <c r="L11" s="13">
        <v>55.15</v>
      </c>
      <c r="M11" s="13">
        <v>51.62</v>
      </c>
      <c r="N11" s="13">
        <v>46.086</v>
      </c>
      <c r="O11" s="13">
        <v>62.793</v>
      </c>
      <c r="P11" s="13">
        <v>77.23</v>
      </c>
      <c r="Q11" s="79">
        <f t="shared" si="0"/>
        <v>792.5250000000001</v>
      </c>
      <c r="R11" s="80">
        <v>156905.53587</v>
      </c>
      <c r="S11" s="6"/>
    </row>
    <row r="12" spans="1:19" ht="12.75" outlineLevel="1">
      <c r="A12" s="52" t="s">
        <v>15</v>
      </c>
      <c r="B12" s="53"/>
      <c r="C12" s="47"/>
      <c r="D12" s="47"/>
      <c r="E12" s="14">
        <v>9.868</v>
      </c>
      <c r="F12" s="13">
        <v>9.663</v>
      </c>
      <c r="G12" s="13">
        <v>11.674</v>
      </c>
      <c r="H12" s="13">
        <v>10.955</v>
      </c>
      <c r="I12" s="13">
        <v>11.296</v>
      </c>
      <c r="J12" s="13">
        <v>12.805</v>
      </c>
      <c r="K12" s="13">
        <v>21.846</v>
      </c>
      <c r="L12" s="13">
        <v>21.394</v>
      </c>
      <c r="M12" s="13">
        <v>20.324</v>
      </c>
      <c r="N12" s="13">
        <v>18.227</v>
      </c>
      <c r="O12" s="13">
        <v>17.046</v>
      </c>
      <c r="P12" s="13">
        <v>16.352</v>
      </c>
      <c r="Q12" s="79">
        <f t="shared" si="0"/>
        <v>181.45000000000002</v>
      </c>
      <c r="R12" s="80">
        <v>61708.58869</v>
      </c>
      <c r="S12" s="6"/>
    </row>
    <row r="13" spans="1:19" ht="12.75" outlineLevel="1">
      <c r="A13" s="52" t="s">
        <v>16</v>
      </c>
      <c r="B13" s="53"/>
      <c r="C13" s="47"/>
      <c r="D13" s="47"/>
      <c r="E13" s="14">
        <v>2.114</v>
      </c>
      <c r="F13" s="14">
        <v>2.655</v>
      </c>
      <c r="G13" s="14">
        <v>2.532</v>
      </c>
      <c r="H13" s="13">
        <v>0</v>
      </c>
      <c r="I13" s="13">
        <v>20.203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79">
        <f t="shared" si="0"/>
        <v>27.503999999999998</v>
      </c>
      <c r="R13" s="80">
        <v>4193.43336</v>
      </c>
      <c r="S13" s="6"/>
    </row>
    <row r="14" spans="1:19" ht="12.75" outlineLevel="1">
      <c r="A14" s="52" t="s">
        <v>17</v>
      </c>
      <c r="B14" s="53"/>
      <c r="C14" s="47"/>
      <c r="D14" s="47"/>
      <c r="E14" s="14">
        <v>0</v>
      </c>
      <c r="F14" s="14">
        <v>0</v>
      </c>
      <c r="G14" s="14">
        <v>0</v>
      </c>
      <c r="H14" s="13">
        <v>14.402999999999999</v>
      </c>
      <c r="I14" s="13">
        <v>0</v>
      </c>
      <c r="J14" s="13">
        <v>33.492999999999995</v>
      </c>
      <c r="K14" s="13">
        <v>39.163</v>
      </c>
      <c r="L14" s="13">
        <v>0</v>
      </c>
      <c r="M14" s="13">
        <v>0</v>
      </c>
      <c r="N14" s="13"/>
      <c r="O14" s="13">
        <v>0</v>
      </c>
      <c r="P14" s="13">
        <v>0</v>
      </c>
      <c r="Q14" s="79">
        <f t="shared" si="0"/>
        <v>87.059</v>
      </c>
      <c r="R14" s="80">
        <v>30172.06756</v>
      </c>
      <c r="S14" s="6"/>
    </row>
    <row r="15" spans="1:19" ht="12.75" outlineLevel="1">
      <c r="A15" s="52" t="s">
        <v>18</v>
      </c>
      <c r="B15" s="53"/>
      <c r="C15" s="48"/>
      <c r="D15" s="48"/>
      <c r="E15" s="14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35</v>
      </c>
      <c r="M15" s="13">
        <v>35</v>
      </c>
      <c r="N15" s="13">
        <v>46.086</v>
      </c>
      <c r="O15" s="13">
        <v>62.793</v>
      </c>
      <c r="P15" s="13">
        <v>77.231</v>
      </c>
      <c r="Q15" s="79">
        <f t="shared" si="0"/>
        <v>256.11</v>
      </c>
      <c r="R15" s="80">
        <v>7477.73816</v>
      </c>
      <c r="S15" s="6"/>
    </row>
    <row r="16" spans="1:19" s="11" customFormat="1" ht="12.75" customHeight="1">
      <c r="A16" s="49" t="s">
        <v>19</v>
      </c>
      <c r="B16" s="50"/>
      <c r="C16" s="50"/>
      <c r="D16" s="51"/>
      <c r="E16" s="7">
        <f aca="true" t="shared" si="2" ref="E16:M16">SUM(E17:E21)</f>
        <v>50.121905999999996</v>
      </c>
      <c r="F16" s="4">
        <f t="shared" si="2"/>
        <v>44.419475</v>
      </c>
      <c r="G16" s="4">
        <f t="shared" si="2"/>
        <v>51.399181000000006</v>
      </c>
      <c r="H16" s="4">
        <f t="shared" si="2"/>
        <v>48.433097999999994</v>
      </c>
      <c r="I16" s="4">
        <f t="shared" si="2"/>
        <v>50.841532</v>
      </c>
      <c r="J16" s="4">
        <f t="shared" si="2"/>
        <v>49.064873000000006</v>
      </c>
      <c r="K16" s="4">
        <f t="shared" si="2"/>
        <v>49.948653</v>
      </c>
      <c r="L16" s="4">
        <f t="shared" si="2"/>
        <v>56.143679000000006</v>
      </c>
      <c r="M16" s="4">
        <f t="shared" si="2"/>
        <v>55.74997</v>
      </c>
      <c r="N16" s="4">
        <f>SUM(N17:N21)</f>
        <v>50.10411499999999</v>
      </c>
      <c r="O16" s="4">
        <f>SUM(O17:O21)</f>
        <v>49.773214</v>
      </c>
      <c r="P16" s="4">
        <f>SUM(P17:P21)</f>
        <v>55.134156999999995</v>
      </c>
      <c r="Q16" s="79">
        <f t="shared" si="0"/>
        <v>611.133853</v>
      </c>
      <c r="R16" s="80">
        <f>SUM(R17:R21)</f>
        <v>383838.7694</v>
      </c>
      <c r="S16" s="12"/>
    </row>
    <row r="17" spans="1:19" ht="12.75" outlineLevel="1">
      <c r="A17" s="52" t="s">
        <v>14</v>
      </c>
      <c r="B17" s="53"/>
      <c r="C17" s="46" t="s">
        <v>28</v>
      </c>
      <c r="D17" s="46" t="s">
        <v>36</v>
      </c>
      <c r="E17" s="14">
        <v>47.940712</v>
      </c>
      <c r="F17" s="14">
        <v>43.425805</v>
      </c>
      <c r="G17" s="14">
        <v>44.804971</v>
      </c>
      <c r="H17" s="13">
        <v>43.201792</v>
      </c>
      <c r="I17" s="13">
        <v>45.813584</v>
      </c>
      <c r="J17" s="13">
        <v>44.693958</v>
      </c>
      <c r="K17" s="13">
        <v>33.062416</v>
      </c>
      <c r="L17" s="13">
        <v>32.600154</v>
      </c>
      <c r="M17" s="13">
        <v>31.245998</v>
      </c>
      <c r="N17" s="13">
        <v>32.011655</v>
      </c>
      <c r="O17" s="13">
        <v>31.7259</v>
      </c>
      <c r="P17" s="13">
        <v>32.391389</v>
      </c>
      <c r="Q17" s="79">
        <f t="shared" si="0"/>
        <v>462.91833399999996</v>
      </c>
      <c r="R17" s="80">
        <v>284379.92426</v>
      </c>
      <c r="S17" s="6"/>
    </row>
    <row r="18" spans="1:19" ht="12.75" outlineLevel="1">
      <c r="A18" s="52" t="s">
        <v>20</v>
      </c>
      <c r="B18" s="53"/>
      <c r="C18" s="47"/>
      <c r="D18" s="47"/>
      <c r="E18" s="14">
        <v>1.973478</v>
      </c>
      <c r="F18" s="14">
        <v>0.793977</v>
      </c>
      <c r="G18" s="14">
        <v>6.29999</v>
      </c>
      <c r="H18" s="13">
        <v>4.730418</v>
      </c>
      <c r="I18" s="13">
        <v>4.367215</v>
      </c>
      <c r="J18" s="13">
        <v>3.894635</v>
      </c>
      <c r="K18" s="13">
        <v>16.660818</v>
      </c>
      <c r="L18" s="13">
        <v>18.001992</v>
      </c>
      <c r="M18" s="13">
        <v>17.285103</v>
      </c>
      <c r="N18" s="13">
        <v>17.343355</v>
      </c>
      <c r="O18" s="13">
        <v>17.84521</v>
      </c>
      <c r="P18" s="13">
        <v>21.556142</v>
      </c>
      <c r="Q18" s="79">
        <f t="shared" si="0"/>
        <v>130.752333</v>
      </c>
      <c r="R18" s="80">
        <v>82972.39775</v>
      </c>
      <c r="S18" s="6"/>
    </row>
    <row r="19" spans="1:19" ht="12.75" outlineLevel="1">
      <c r="A19" s="52" t="s">
        <v>21</v>
      </c>
      <c r="B19" s="53"/>
      <c r="C19" s="47"/>
      <c r="D19" s="47"/>
      <c r="E19" s="14">
        <v>0.207716</v>
      </c>
      <c r="F19" s="14">
        <v>0.199693</v>
      </c>
      <c r="G19" s="14">
        <v>0.29422</v>
      </c>
      <c r="H19" s="16">
        <v>0.500885</v>
      </c>
      <c r="I19" s="13">
        <v>0.660733</v>
      </c>
      <c r="J19" s="13">
        <v>0.476277</v>
      </c>
      <c r="K19" s="13">
        <v>0.225416</v>
      </c>
      <c r="L19" s="13">
        <v>0.39653</v>
      </c>
      <c r="M19" s="13">
        <v>0.288866</v>
      </c>
      <c r="N19" s="13">
        <v>0.749102</v>
      </c>
      <c r="O19" s="13">
        <v>0.202101</v>
      </c>
      <c r="P19" s="13">
        <v>1.186623</v>
      </c>
      <c r="Q19" s="79">
        <f t="shared" si="0"/>
        <v>5.388162</v>
      </c>
      <c r="R19" s="80">
        <v>6740.14397</v>
      </c>
      <c r="S19" s="6"/>
    </row>
    <row r="20" spans="1:19" ht="12.75" outlineLevel="1">
      <c r="A20" s="52" t="s">
        <v>17</v>
      </c>
      <c r="B20" s="53"/>
      <c r="C20" s="47"/>
      <c r="D20" s="47"/>
      <c r="E20" s="14">
        <v>0</v>
      </c>
      <c r="F20" s="14">
        <v>0</v>
      </c>
      <c r="G20" s="14">
        <v>0</v>
      </c>
      <c r="H20" s="16">
        <v>3E-06</v>
      </c>
      <c r="I20" s="13">
        <v>0</v>
      </c>
      <c r="J20" s="13">
        <v>3E-06</v>
      </c>
      <c r="K20" s="13">
        <v>3E-06</v>
      </c>
      <c r="L20" s="13">
        <v>3E-06</v>
      </c>
      <c r="M20" s="13">
        <v>3E-06</v>
      </c>
      <c r="N20" s="17"/>
      <c r="O20" s="13">
        <v>0</v>
      </c>
      <c r="P20" s="13">
        <v>0</v>
      </c>
      <c r="Q20" s="79">
        <f t="shared" si="0"/>
        <v>1.5E-05</v>
      </c>
      <c r="R20" s="80">
        <v>0.012</v>
      </c>
      <c r="S20" s="6"/>
    </row>
    <row r="21" spans="1:19" ht="12.75" outlineLevel="1">
      <c r="A21" s="52" t="s">
        <v>18</v>
      </c>
      <c r="B21" s="53"/>
      <c r="C21" s="48"/>
      <c r="D21" s="48"/>
      <c r="E21" s="14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5.145</v>
      </c>
      <c r="M21" s="13">
        <v>6.93</v>
      </c>
      <c r="N21" s="13">
        <v>3E-06</v>
      </c>
      <c r="O21" s="13">
        <v>3E-06</v>
      </c>
      <c r="P21" s="13">
        <v>3E-06</v>
      </c>
      <c r="Q21" s="79">
        <f t="shared" si="0"/>
        <v>12.075008999999998</v>
      </c>
      <c r="R21" s="80">
        <v>9746.29142</v>
      </c>
      <c r="S21" s="6"/>
    </row>
    <row r="22" spans="1:19" ht="12.75" customHeight="1">
      <c r="A22" s="54" t="s">
        <v>32</v>
      </c>
      <c r="B22" s="55"/>
      <c r="C22" s="34"/>
      <c r="D22" s="33"/>
      <c r="E22" s="35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81"/>
      <c r="R22" s="82">
        <f>SUM(R23:R24)</f>
        <v>4235389.93612</v>
      </c>
      <c r="S22" s="6"/>
    </row>
    <row r="23" spans="1:19" ht="12.75" customHeight="1">
      <c r="A23" s="54" t="s">
        <v>34</v>
      </c>
      <c r="B23" s="55"/>
      <c r="C23" s="34"/>
      <c r="D23" s="33"/>
      <c r="E23" s="35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81">
        <f>Q10+Q7</f>
        <v>4891.113000000001</v>
      </c>
      <c r="R23" s="82">
        <f>R10+R7</f>
        <v>2056004.26518</v>
      </c>
      <c r="S23" s="6"/>
    </row>
    <row r="24" spans="1:19" ht="12.75" customHeight="1">
      <c r="A24" s="54" t="s">
        <v>33</v>
      </c>
      <c r="B24" s="55"/>
      <c r="C24" s="34"/>
      <c r="D24" s="33"/>
      <c r="E24" s="35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81">
        <f>Q7+Q16</f>
        <v>4157.598853</v>
      </c>
      <c r="R24" s="82">
        <f>R16+R7</f>
        <v>2179385.67094</v>
      </c>
      <c r="S24" s="6"/>
    </row>
    <row r="25" spans="1:19" s="11" customFormat="1" ht="16.5" customHeight="1" hidden="1" outlineLevel="1">
      <c r="A25" s="2"/>
      <c r="B25" s="28" t="s">
        <v>22</v>
      </c>
      <c r="C25" s="2"/>
      <c r="D25" s="2"/>
      <c r="E25" s="27">
        <f aca="true" t="shared" si="3" ref="E25:P25">E27</f>
        <v>1.338768</v>
      </c>
      <c r="F25" s="18">
        <f t="shared" si="3"/>
        <v>1.136539</v>
      </c>
      <c r="G25" s="18">
        <f t="shared" si="3"/>
        <v>3.248869</v>
      </c>
      <c r="H25" s="18">
        <f t="shared" si="3"/>
        <v>1.3419379999999999</v>
      </c>
      <c r="I25" s="18">
        <f t="shared" si="3"/>
        <v>0.697437</v>
      </c>
      <c r="J25" s="18">
        <f t="shared" si="3"/>
        <v>1.007601</v>
      </c>
      <c r="K25" s="18">
        <f t="shared" si="3"/>
        <v>1.328026</v>
      </c>
      <c r="L25" s="18">
        <f t="shared" si="3"/>
        <v>6.391684000000001</v>
      </c>
      <c r="M25" s="18">
        <f t="shared" si="3"/>
        <v>8.121036</v>
      </c>
      <c r="N25" s="18">
        <f t="shared" si="3"/>
        <v>1.542473</v>
      </c>
      <c r="O25" s="18">
        <f t="shared" si="3"/>
        <v>2.4546240000000004</v>
      </c>
      <c r="P25" s="18">
        <f t="shared" si="3"/>
        <v>2.851321</v>
      </c>
      <c r="Q25" s="26">
        <f>SUM(E25:P25)</f>
        <v>31.460316</v>
      </c>
      <c r="R25" s="8">
        <f>R27</f>
        <v>21188.45989</v>
      </c>
      <c r="S25" s="12"/>
    </row>
    <row r="26" spans="1:19" s="11" customFormat="1" ht="12.75" hidden="1" outlineLevel="1">
      <c r="A26" s="2"/>
      <c r="B26" s="29" t="s">
        <v>13</v>
      </c>
      <c r="C26" s="2" t="s">
        <v>29</v>
      </c>
      <c r="D26" s="2"/>
      <c r="E26" s="27">
        <v>0</v>
      </c>
      <c r="F26" s="18">
        <v>0</v>
      </c>
      <c r="G26" s="18">
        <v>0</v>
      </c>
      <c r="H26" s="18">
        <v>7.415</v>
      </c>
      <c r="I26" s="18">
        <v>0</v>
      </c>
      <c r="J26" s="18">
        <v>25.716</v>
      </c>
      <c r="K26" s="18">
        <v>14.24</v>
      </c>
      <c r="L26" s="18">
        <v>4.321</v>
      </c>
      <c r="M26" s="18">
        <v>9.377</v>
      </c>
      <c r="N26" s="18">
        <v>21</v>
      </c>
      <c r="O26" s="18">
        <v>39.581</v>
      </c>
      <c r="P26" s="18">
        <v>49.933</v>
      </c>
      <c r="Q26" s="26">
        <f>SUM(E26:P26)</f>
        <v>171.583</v>
      </c>
      <c r="R26" s="8">
        <v>20366.38937</v>
      </c>
      <c r="S26" s="12"/>
    </row>
    <row r="27" spans="1:19" s="11" customFormat="1" ht="25.5" hidden="1" outlineLevel="1">
      <c r="A27" s="2"/>
      <c r="B27" s="29" t="s">
        <v>19</v>
      </c>
      <c r="C27" s="2" t="s">
        <v>28</v>
      </c>
      <c r="D27" s="2"/>
      <c r="E27" s="27">
        <f>SUM(E28:E29)</f>
        <v>1.338768</v>
      </c>
      <c r="F27" s="18">
        <f>SUM(F28:F29)</f>
        <v>1.136539</v>
      </c>
      <c r="G27" s="18">
        <f aca="true" t="shared" si="4" ref="G27:P27">SUM(G28:G29)</f>
        <v>3.248869</v>
      </c>
      <c r="H27" s="18">
        <f t="shared" si="4"/>
        <v>1.3419379999999999</v>
      </c>
      <c r="I27" s="18">
        <f t="shared" si="4"/>
        <v>0.697437</v>
      </c>
      <c r="J27" s="18">
        <f t="shared" si="4"/>
        <v>1.007601</v>
      </c>
      <c r="K27" s="18">
        <f t="shared" si="4"/>
        <v>1.328026</v>
      </c>
      <c r="L27" s="18">
        <f t="shared" si="4"/>
        <v>6.391684000000001</v>
      </c>
      <c r="M27" s="18">
        <f t="shared" si="4"/>
        <v>8.121036</v>
      </c>
      <c r="N27" s="18">
        <f t="shared" si="4"/>
        <v>1.542473</v>
      </c>
      <c r="O27" s="18">
        <f t="shared" si="4"/>
        <v>2.4546240000000004</v>
      </c>
      <c r="P27" s="18">
        <f t="shared" si="4"/>
        <v>2.851321</v>
      </c>
      <c r="Q27" s="26">
        <f>SUM(E27:P27)</f>
        <v>31.460316</v>
      </c>
      <c r="R27" s="8">
        <f>SUM(R28:R29)</f>
        <v>21188.45989</v>
      </c>
      <c r="S27" s="12"/>
    </row>
    <row r="28" spans="1:19" ht="12.75" hidden="1" outlineLevel="2">
      <c r="A28" s="3"/>
      <c r="B28" s="30" t="s">
        <v>20</v>
      </c>
      <c r="C28" s="25" t="s">
        <v>28</v>
      </c>
      <c r="D28" s="3"/>
      <c r="E28" s="19">
        <v>0.101844</v>
      </c>
      <c r="F28" s="20">
        <v>0.031483</v>
      </c>
      <c r="G28" s="20">
        <v>0.62005</v>
      </c>
      <c r="H28" s="20">
        <v>0.271254</v>
      </c>
      <c r="I28" s="21">
        <v>0.1474</v>
      </c>
      <c r="J28" s="21">
        <v>0.022381</v>
      </c>
      <c r="K28" s="21">
        <v>0.0109</v>
      </c>
      <c r="L28" s="21">
        <v>5.146531</v>
      </c>
      <c r="M28" s="21">
        <v>6.930832</v>
      </c>
      <c r="N28" s="19">
        <v>0.025129</v>
      </c>
      <c r="O28" s="21">
        <v>0.007293</v>
      </c>
      <c r="P28" s="21">
        <v>0.034576</v>
      </c>
      <c r="Q28" s="8">
        <f>SUM(E28:P28)</f>
        <v>13.349673000000001</v>
      </c>
      <c r="R28" s="8">
        <v>10304.1139</v>
      </c>
      <c r="S28" s="6"/>
    </row>
    <row r="29" spans="1:19" ht="12.75" hidden="1" outlineLevel="2">
      <c r="A29" s="3"/>
      <c r="B29" s="31" t="s">
        <v>21</v>
      </c>
      <c r="C29" s="25" t="s">
        <v>28</v>
      </c>
      <c r="D29" s="3"/>
      <c r="E29" s="19">
        <v>1.236924</v>
      </c>
      <c r="F29" s="19">
        <v>1.105056</v>
      </c>
      <c r="G29" s="19">
        <v>2.628819</v>
      </c>
      <c r="H29" s="19">
        <v>1.070684</v>
      </c>
      <c r="I29" s="19">
        <v>0.550037</v>
      </c>
      <c r="J29" s="19">
        <v>0.98522</v>
      </c>
      <c r="K29" s="19">
        <v>1.317126</v>
      </c>
      <c r="L29" s="21">
        <v>1.245153</v>
      </c>
      <c r="M29" s="21">
        <v>1.190204</v>
      </c>
      <c r="N29" s="19">
        <v>1.517344</v>
      </c>
      <c r="O29" s="21">
        <v>2.447331</v>
      </c>
      <c r="P29" s="21">
        <v>2.816745</v>
      </c>
      <c r="Q29" s="8">
        <f>SUM(E29:P29)</f>
        <v>18.110643</v>
      </c>
      <c r="R29" s="8">
        <v>10884.34599</v>
      </c>
      <c r="S29" s="6"/>
    </row>
    <row r="30" ht="12.75" hidden="1" outlineLevel="1">
      <c r="A30" s="3"/>
    </row>
    <row r="31" spans="1:19" ht="12.75" hidden="1" outlineLevel="1">
      <c r="A31" s="3"/>
      <c r="B31" s="22" t="s">
        <v>23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5"/>
      <c r="S31" s="6"/>
    </row>
    <row r="32" spans="1:19" ht="12.75" hidden="1" outlineLevel="1">
      <c r="A32" s="3"/>
      <c r="B32" s="32" t="s">
        <v>24</v>
      </c>
      <c r="C32" s="3"/>
      <c r="D32" s="3"/>
      <c r="E32" s="19">
        <v>1.43811</v>
      </c>
      <c r="F32" s="19">
        <v>1.222809</v>
      </c>
      <c r="G32" s="19">
        <v>1.427933</v>
      </c>
      <c r="H32" s="19">
        <v>1.388555</v>
      </c>
      <c r="I32" s="19">
        <v>1.462146</v>
      </c>
      <c r="J32" s="19">
        <v>1.36694</v>
      </c>
      <c r="K32" s="19">
        <v>1.426095</v>
      </c>
      <c r="L32" s="19">
        <v>1.534938</v>
      </c>
      <c r="M32" s="19">
        <v>1.498978</v>
      </c>
      <c r="N32" s="19">
        <v>1.397906</v>
      </c>
      <c r="O32" s="19">
        <v>1.457054</v>
      </c>
      <c r="P32" s="19">
        <v>1.488352</v>
      </c>
      <c r="Q32" s="24">
        <f>SUM(E32:P32)</f>
        <v>17.109816</v>
      </c>
      <c r="R32" s="3"/>
      <c r="S32" s="6"/>
    </row>
    <row r="33" ht="12.75" collapsed="1"/>
  </sheetData>
  <sheetProtection/>
  <mergeCells count="41">
    <mergeCell ref="P4:P5"/>
    <mergeCell ref="Q4:R4"/>
    <mergeCell ref="J4:J5"/>
    <mergeCell ref="K4:K5"/>
    <mergeCell ref="L4:L5"/>
    <mergeCell ref="M4:M5"/>
    <mergeCell ref="N4:N5"/>
    <mergeCell ref="O4:O5"/>
    <mergeCell ref="A2:R2"/>
    <mergeCell ref="D7:D8"/>
    <mergeCell ref="D11:D15"/>
    <mergeCell ref="C4:C5"/>
    <mergeCell ref="D4:D5"/>
    <mergeCell ref="E4:E5"/>
    <mergeCell ref="F4:F5"/>
    <mergeCell ref="G4:G5"/>
    <mergeCell ref="H4:H5"/>
    <mergeCell ref="I4:I5"/>
    <mergeCell ref="A9:R9"/>
    <mergeCell ref="A6:R6"/>
    <mergeCell ref="A7:B7"/>
    <mergeCell ref="A8:B8"/>
    <mergeCell ref="A22:B22"/>
    <mergeCell ref="A23:B23"/>
    <mergeCell ref="A24:B24"/>
    <mergeCell ref="A4:B5"/>
    <mergeCell ref="A11:B11"/>
    <mergeCell ref="A12:B12"/>
    <mergeCell ref="A13:B13"/>
    <mergeCell ref="A14:B14"/>
    <mergeCell ref="A15:B15"/>
    <mergeCell ref="A17:B17"/>
    <mergeCell ref="D17:D21"/>
    <mergeCell ref="A16:D16"/>
    <mergeCell ref="A10:D10"/>
    <mergeCell ref="C11:C15"/>
    <mergeCell ref="C17:C21"/>
    <mergeCell ref="A18:B18"/>
    <mergeCell ref="A19:B19"/>
    <mergeCell ref="A20:B20"/>
    <mergeCell ref="A21:B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1"/>
  <sheetViews>
    <sheetView view="pageBreakPreview" zoomScale="145" zoomScaleNormal="145" zoomScaleSheetLayoutView="145" zoomScalePageLayoutView="0" workbookViewId="0" topLeftCell="A1">
      <selection activeCell="T16" sqref="T16"/>
    </sheetView>
  </sheetViews>
  <sheetFormatPr defaultColWidth="9.140625" defaultRowHeight="12.75" outlineLevelRow="2" outlineLevelCol="1"/>
  <cols>
    <col min="1" max="1" width="6.28125" style="1" customWidth="1"/>
    <col min="2" max="2" width="24.57421875" style="1" customWidth="1"/>
    <col min="3" max="3" width="9.57421875" style="1" customWidth="1"/>
    <col min="4" max="4" width="7.00390625" style="1" customWidth="1"/>
    <col min="5" max="8" width="9.7109375" style="1" hidden="1" customWidth="1" outlineLevel="1"/>
    <col min="9" max="9" width="8.7109375" style="1" hidden="1" customWidth="1" outlineLevel="1"/>
    <col min="10" max="10" width="9.8515625" style="1" hidden="1" customWidth="1" outlineLevel="1"/>
    <col min="11" max="11" width="10.8515625" style="1" hidden="1" customWidth="1" outlineLevel="1"/>
    <col min="12" max="13" width="9.8515625" style="1" hidden="1" customWidth="1" outlineLevel="1"/>
    <col min="14" max="14" width="10.00390625" style="1" hidden="1" customWidth="1" outlineLevel="1"/>
    <col min="15" max="16" width="10.140625" style="1" hidden="1" customWidth="1" outlineLevel="1"/>
    <col min="17" max="17" width="8.7109375" style="1" customWidth="1" collapsed="1"/>
    <col min="18" max="18" width="11.28125" style="1" customWidth="1"/>
    <col min="19" max="16384" width="9.140625" style="1" customWidth="1"/>
  </cols>
  <sheetData>
    <row r="1" ht="5.25" customHeight="1"/>
    <row r="2" spans="1:18" ht="30" customHeight="1">
      <c r="A2" s="63" t="s">
        <v>31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ht="4.5" customHeight="1"/>
    <row r="4" spans="1:18" ht="27.75" customHeight="1">
      <c r="A4" s="56" t="s">
        <v>39</v>
      </c>
      <c r="B4" s="57"/>
      <c r="C4" s="64" t="s">
        <v>25</v>
      </c>
      <c r="D4" s="64" t="s">
        <v>38</v>
      </c>
      <c r="E4" s="65" t="s">
        <v>1</v>
      </c>
      <c r="F4" s="67" t="s">
        <v>2</v>
      </c>
      <c r="G4" s="65" t="s">
        <v>3</v>
      </c>
      <c r="H4" s="69" t="s">
        <v>4</v>
      </c>
      <c r="I4" s="69" t="s">
        <v>5</v>
      </c>
      <c r="J4" s="69" t="s">
        <v>6</v>
      </c>
      <c r="K4" s="69" t="s">
        <v>7</v>
      </c>
      <c r="L4" s="69" t="s">
        <v>8</v>
      </c>
      <c r="M4" s="69" t="s">
        <v>9</v>
      </c>
      <c r="N4" s="69" t="s">
        <v>10</v>
      </c>
      <c r="O4" s="69" t="s">
        <v>11</v>
      </c>
      <c r="P4" s="69" t="s">
        <v>12</v>
      </c>
      <c r="Q4" s="73" t="s">
        <v>26</v>
      </c>
      <c r="R4" s="74"/>
    </row>
    <row r="5" spans="1:18" ht="26.25" customHeight="1">
      <c r="A5" s="58"/>
      <c r="B5" s="59"/>
      <c r="C5" s="64"/>
      <c r="D5" s="64"/>
      <c r="E5" s="66"/>
      <c r="F5" s="68"/>
      <c r="G5" s="66"/>
      <c r="H5" s="70"/>
      <c r="I5" s="70"/>
      <c r="J5" s="70"/>
      <c r="K5" s="70"/>
      <c r="L5" s="70"/>
      <c r="M5" s="70"/>
      <c r="N5" s="70"/>
      <c r="O5" s="70"/>
      <c r="P5" s="70"/>
      <c r="Q5" s="43" t="s">
        <v>27</v>
      </c>
      <c r="R5" s="44" t="s">
        <v>30</v>
      </c>
    </row>
    <row r="6" spans="1:19" ht="12.75" customHeight="1">
      <c r="A6" s="60" t="s">
        <v>40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2"/>
      <c r="S6" s="6"/>
    </row>
    <row r="7" spans="1:19" ht="27" customHeight="1">
      <c r="A7" s="75" t="s">
        <v>42</v>
      </c>
      <c r="B7" s="76"/>
      <c r="C7" s="42" t="s">
        <v>28</v>
      </c>
      <c r="D7" s="42" t="s">
        <v>36</v>
      </c>
      <c r="E7" s="38">
        <v>3.664913</v>
      </c>
      <c r="F7" s="38">
        <v>1.144421</v>
      </c>
      <c r="G7" s="38">
        <v>1.143391</v>
      </c>
      <c r="H7" s="39">
        <v>0.906741</v>
      </c>
      <c r="I7" s="39">
        <v>0.081307</v>
      </c>
      <c r="J7" s="39">
        <v>0</v>
      </c>
      <c r="K7" s="39">
        <v>0</v>
      </c>
      <c r="L7" s="40">
        <v>0</v>
      </c>
      <c r="M7" s="40">
        <v>0</v>
      </c>
      <c r="N7" s="40">
        <v>2.7386938817945237</v>
      </c>
      <c r="O7" s="40">
        <v>29.484175</v>
      </c>
      <c r="P7" s="41">
        <v>22.106681</v>
      </c>
      <c r="Q7" s="77">
        <f aca="true" t="shared" si="0" ref="Q7:Q20">SUM(E7:P7)</f>
        <v>61.27032288179453</v>
      </c>
      <c r="R7" s="78">
        <v>35898.720687</v>
      </c>
      <c r="S7" s="6"/>
    </row>
    <row r="8" spans="1:19" ht="12.75" customHeight="1">
      <c r="A8" s="60" t="s">
        <v>41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2"/>
      <c r="S8" s="6"/>
    </row>
    <row r="9" spans="1:19" s="11" customFormat="1" ht="12.75" customHeight="1">
      <c r="A9" s="49" t="s">
        <v>13</v>
      </c>
      <c r="B9" s="50"/>
      <c r="C9" s="50"/>
      <c r="D9" s="51"/>
      <c r="E9" s="7">
        <f aca="true" t="shared" si="1" ref="E9:M9">SUM(E10:E14)</f>
        <v>263.467</v>
      </c>
      <c r="F9" s="4">
        <f t="shared" si="1"/>
        <v>637.721</v>
      </c>
      <c r="G9" s="4">
        <f t="shared" si="1"/>
        <v>582.308</v>
      </c>
      <c r="H9" s="4">
        <f t="shared" si="1"/>
        <v>458.86699999999996</v>
      </c>
      <c r="I9" s="4">
        <f t="shared" si="1"/>
        <v>524.789</v>
      </c>
      <c r="J9" s="4">
        <f t="shared" si="1"/>
        <v>551.938</v>
      </c>
      <c r="K9" s="4">
        <f t="shared" si="1"/>
        <v>815.827</v>
      </c>
      <c r="L9" s="4">
        <f t="shared" si="1"/>
        <v>729.421</v>
      </c>
      <c r="M9" s="4">
        <f t="shared" si="1"/>
        <v>557.281</v>
      </c>
      <c r="N9" s="4">
        <f>SUM(N10:N14)</f>
        <v>401.188</v>
      </c>
      <c r="O9" s="4">
        <f>SUM(O10:O14)</f>
        <v>317.4</v>
      </c>
      <c r="P9" s="4">
        <f>SUM(P10:P14)</f>
        <v>309.749</v>
      </c>
      <c r="Q9" s="79">
        <f t="shared" si="0"/>
        <v>6149.956</v>
      </c>
      <c r="R9" s="80">
        <f>SUM(R10:R14)</f>
        <v>761759.5420020001</v>
      </c>
      <c r="S9" s="12"/>
    </row>
    <row r="10" spans="1:19" ht="12.75" outlineLevel="1">
      <c r="A10" s="52" t="s">
        <v>14</v>
      </c>
      <c r="B10" s="53"/>
      <c r="C10" s="46" t="s">
        <v>29</v>
      </c>
      <c r="D10" s="46" t="s">
        <v>36</v>
      </c>
      <c r="E10" s="14">
        <v>257.702</v>
      </c>
      <c r="F10" s="14">
        <v>335.09</v>
      </c>
      <c r="G10" s="14">
        <v>292.665</v>
      </c>
      <c r="H10" s="15">
        <v>221.692</v>
      </c>
      <c r="I10" s="13">
        <v>254.69299999999998</v>
      </c>
      <c r="J10" s="13">
        <v>172.24</v>
      </c>
      <c r="K10" s="13">
        <v>103.34299999999999</v>
      </c>
      <c r="L10" s="13">
        <v>99.349</v>
      </c>
      <c r="M10" s="13">
        <v>67.092</v>
      </c>
      <c r="N10" s="13">
        <f>86.056</f>
        <v>86.056</v>
      </c>
      <c r="O10" s="13">
        <f>158.828</f>
        <v>158.828</v>
      </c>
      <c r="P10" s="13">
        <f>157.154</f>
        <v>157.154</v>
      </c>
      <c r="Q10" s="79">
        <f t="shared" si="0"/>
        <v>2205.904</v>
      </c>
      <c r="R10" s="80">
        <v>278128.30437</v>
      </c>
      <c r="S10" s="6"/>
    </row>
    <row r="11" spans="1:19" ht="12.75" outlineLevel="1">
      <c r="A11" s="52" t="s">
        <v>15</v>
      </c>
      <c r="B11" s="53"/>
      <c r="C11" s="47"/>
      <c r="D11" s="47"/>
      <c r="E11" s="14">
        <v>5.765</v>
      </c>
      <c r="F11" s="13">
        <v>6.897</v>
      </c>
      <c r="G11" s="13">
        <v>49.198</v>
      </c>
      <c r="H11" s="13">
        <v>3.666</v>
      </c>
      <c r="I11" s="13">
        <v>4.805</v>
      </c>
      <c r="J11" s="13">
        <v>3.0260000000000002</v>
      </c>
      <c r="K11" s="13">
        <v>4.129</v>
      </c>
      <c r="L11" s="13">
        <v>4.649</v>
      </c>
      <c r="M11" s="13">
        <v>2.46</v>
      </c>
      <c r="N11" s="13">
        <f>3.166</f>
        <v>3.166</v>
      </c>
      <c r="O11" s="13">
        <f>6.734</f>
        <v>6.734</v>
      </c>
      <c r="P11" s="13">
        <f>9.161</f>
        <v>9.161</v>
      </c>
      <c r="Q11" s="79">
        <f t="shared" si="0"/>
        <v>103.65599999999998</v>
      </c>
      <c r="R11" s="80">
        <v>12816.05359</v>
      </c>
      <c r="S11" s="6"/>
    </row>
    <row r="12" spans="1:19" ht="12.75" outlineLevel="1">
      <c r="A12" s="52" t="s">
        <v>16</v>
      </c>
      <c r="B12" s="53"/>
      <c r="C12" s="47"/>
      <c r="D12" s="47"/>
      <c r="E12" s="14">
        <v>0</v>
      </c>
      <c r="F12" s="14">
        <v>295.734</v>
      </c>
      <c r="G12" s="14">
        <v>240.445</v>
      </c>
      <c r="H12" s="13">
        <v>224.782</v>
      </c>
      <c r="I12" s="13">
        <v>144.744</v>
      </c>
      <c r="J12" s="13">
        <v>278.029</v>
      </c>
      <c r="K12" s="13">
        <v>408.355</v>
      </c>
      <c r="L12" s="13">
        <v>435.423</v>
      </c>
      <c r="M12" s="13">
        <v>287.729</v>
      </c>
      <c r="N12" s="13">
        <f>129.216</f>
        <v>129.216</v>
      </c>
      <c r="O12" s="13">
        <f>81.838</f>
        <v>81.838</v>
      </c>
      <c r="P12" s="13">
        <f>15.934</f>
        <v>15.934</v>
      </c>
      <c r="Q12" s="79">
        <f t="shared" si="0"/>
        <v>2542.2290000000003</v>
      </c>
      <c r="R12" s="80">
        <v>322194.87417</v>
      </c>
      <c r="S12" s="6"/>
    </row>
    <row r="13" spans="1:19" ht="12.75" customHeight="1" outlineLevel="1">
      <c r="A13" s="52" t="s">
        <v>17</v>
      </c>
      <c r="B13" s="53"/>
      <c r="C13" s="47"/>
      <c r="D13" s="47"/>
      <c r="E13" s="14">
        <v>0</v>
      </c>
      <c r="F13" s="14">
        <v>0</v>
      </c>
      <c r="G13" s="14">
        <v>0</v>
      </c>
      <c r="H13" s="13">
        <v>8.727</v>
      </c>
      <c r="I13" s="13">
        <v>19.547</v>
      </c>
      <c r="J13" s="13">
        <v>7.393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79">
        <f t="shared" si="0"/>
        <v>35.667</v>
      </c>
      <c r="R13" s="80">
        <v>4023.53871</v>
      </c>
      <c r="S13" s="6"/>
    </row>
    <row r="14" spans="1:19" ht="12.75" customHeight="1" outlineLevel="1">
      <c r="A14" s="52" t="s">
        <v>18</v>
      </c>
      <c r="B14" s="53"/>
      <c r="C14" s="48"/>
      <c r="D14" s="48"/>
      <c r="E14" s="14">
        <v>0</v>
      </c>
      <c r="F14" s="13">
        <v>0</v>
      </c>
      <c r="G14" s="13">
        <v>0</v>
      </c>
      <c r="H14" s="13">
        <v>0</v>
      </c>
      <c r="I14" s="13">
        <v>101</v>
      </c>
      <c r="J14" s="13">
        <v>91.25</v>
      </c>
      <c r="K14" s="13">
        <v>300</v>
      </c>
      <c r="L14" s="13">
        <v>190</v>
      </c>
      <c r="M14" s="13">
        <v>200</v>
      </c>
      <c r="N14" s="13">
        <f>182.75</f>
        <v>182.75</v>
      </c>
      <c r="O14" s="13">
        <f>70</f>
        <v>70</v>
      </c>
      <c r="P14" s="13">
        <f>127.5</f>
        <v>127.5</v>
      </c>
      <c r="Q14" s="79">
        <f t="shared" si="0"/>
        <v>1262.5</v>
      </c>
      <c r="R14" s="80">
        <v>144596.771162</v>
      </c>
      <c r="S14" s="6"/>
    </row>
    <row r="15" spans="1:19" s="11" customFormat="1" ht="12.75" customHeight="1">
      <c r="A15" s="49" t="s">
        <v>19</v>
      </c>
      <c r="B15" s="50"/>
      <c r="C15" s="50"/>
      <c r="D15" s="51"/>
      <c r="E15" s="7">
        <f aca="true" t="shared" si="2" ref="E15:M15">SUM(E16:E20)</f>
        <v>191.061462</v>
      </c>
      <c r="F15" s="4">
        <f t="shared" si="2"/>
        <v>219.549481</v>
      </c>
      <c r="G15" s="4">
        <f t="shared" si="2"/>
        <v>211.096388</v>
      </c>
      <c r="H15" s="4">
        <f t="shared" si="2"/>
        <v>240.63240199999998</v>
      </c>
      <c r="I15" s="4">
        <f t="shared" si="2"/>
        <v>281.026191</v>
      </c>
      <c r="J15" s="4">
        <f t="shared" si="2"/>
        <v>286.34461</v>
      </c>
      <c r="K15" s="4">
        <f t="shared" si="2"/>
        <v>361.94825</v>
      </c>
      <c r="L15" s="4">
        <f t="shared" si="2"/>
        <v>350.07683799999995</v>
      </c>
      <c r="M15" s="4">
        <f t="shared" si="2"/>
        <v>275.412013</v>
      </c>
      <c r="N15" s="4">
        <f>SUM(N16:N20)</f>
        <v>250.128367</v>
      </c>
      <c r="O15" s="4">
        <f>SUM(O16:O20)</f>
        <v>191.278767</v>
      </c>
      <c r="P15" s="4">
        <f>SUM(P16:P20)</f>
        <v>214.972208</v>
      </c>
      <c r="Q15" s="79">
        <f t="shared" si="0"/>
        <v>3073.5269769999995</v>
      </c>
      <c r="R15" s="80">
        <f>SUM(R16:R20)</f>
        <v>1346237.5241295425</v>
      </c>
      <c r="S15" s="12"/>
    </row>
    <row r="16" spans="1:19" ht="12.75" outlineLevel="1">
      <c r="A16" s="52" t="s">
        <v>14</v>
      </c>
      <c r="B16" s="53"/>
      <c r="C16" s="46" t="s">
        <v>28</v>
      </c>
      <c r="D16" s="46" t="s">
        <v>36</v>
      </c>
      <c r="E16" s="14">
        <v>82.087908</v>
      </c>
      <c r="F16" s="14">
        <v>90.331322</v>
      </c>
      <c r="G16" s="14">
        <v>65.558464</v>
      </c>
      <c r="H16" s="13">
        <v>98.161568</v>
      </c>
      <c r="I16" s="13">
        <v>178.193976</v>
      </c>
      <c r="J16" s="13">
        <v>230.657982</v>
      </c>
      <c r="K16" s="13">
        <v>168.07542</v>
      </c>
      <c r="L16" s="13">
        <v>146.530998</v>
      </c>
      <c r="M16" s="13">
        <v>133.422054</v>
      </c>
      <c r="N16" s="13">
        <v>109.304848</v>
      </c>
      <c r="O16" s="13">
        <v>79.695856</v>
      </c>
      <c r="P16" s="13">
        <v>79.287777</v>
      </c>
      <c r="Q16" s="79">
        <f t="shared" si="0"/>
        <v>1461.308173</v>
      </c>
      <c r="R16" s="80">
        <v>578561.86953</v>
      </c>
      <c r="S16" s="6"/>
    </row>
    <row r="17" spans="1:19" ht="12.75" outlineLevel="1">
      <c r="A17" s="52" t="s">
        <v>20</v>
      </c>
      <c r="B17" s="53"/>
      <c r="C17" s="47"/>
      <c r="D17" s="47"/>
      <c r="E17" s="14">
        <v>77.601745</v>
      </c>
      <c r="F17" s="14">
        <v>107.323545</v>
      </c>
      <c r="G17" s="14">
        <v>139.084957</v>
      </c>
      <c r="H17" s="13">
        <v>134.689799</v>
      </c>
      <c r="I17" s="13">
        <v>79.948306</v>
      </c>
      <c r="J17" s="13">
        <v>29.013595</v>
      </c>
      <c r="K17" s="13">
        <v>129.444443</v>
      </c>
      <c r="L17" s="13">
        <v>152.655656</v>
      </c>
      <c r="M17" s="13">
        <v>121.673545</v>
      </c>
      <c r="N17" s="13">
        <v>118.789131</v>
      </c>
      <c r="O17" s="13">
        <v>96.793966</v>
      </c>
      <c r="P17" s="13">
        <v>97.726751</v>
      </c>
      <c r="Q17" s="79">
        <f t="shared" si="0"/>
        <v>1284.7454389999998</v>
      </c>
      <c r="R17" s="80">
        <v>570615.81557</v>
      </c>
      <c r="S17" s="6"/>
    </row>
    <row r="18" spans="1:19" ht="12.75" outlineLevel="1">
      <c r="A18" s="52" t="s">
        <v>21</v>
      </c>
      <c r="B18" s="53"/>
      <c r="C18" s="47"/>
      <c r="D18" s="47"/>
      <c r="E18" s="14">
        <v>31.371809</v>
      </c>
      <c r="F18" s="14">
        <v>21.894614</v>
      </c>
      <c r="G18" s="14">
        <v>6.452967</v>
      </c>
      <c r="H18" s="16">
        <v>7.781033</v>
      </c>
      <c r="I18" s="13">
        <v>15.207907</v>
      </c>
      <c r="J18" s="13">
        <v>11.343031</v>
      </c>
      <c r="K18" s="13">
        <v>9.228387</v>
      </c>
      <c r="L18" s="13">
        <v>10.990184</v>
      </c>
      <c r="M18" s="13">
        <v>7.116414</v>
      </c>
      <c r="N18" s="13">
        <v>9.972888</v>
      </c>
      <c r="O18" s="13">
        <v>10.980945</v>
      </c>
      <c r="P18" s="13">
        <v>31.48272</v>
      </c>
      <c r="Q18" s="79">
        <f t="shared" si="0"/>
        <v>173.822899</v>
      </c>
      <c r="R18" s="80">
        <v>136555.8104</v>
      </c>
      <c r="S18" s="6"/>
    </row>
    <row r="19" spans="1:19" ht="12.75" outlineLevel="1">
      <c r="A19" s="52" t="s">
        <v>17</v>
      </c>
      <c r="B19" s="53"/>
      <c r="C19" s="47"/>
      <c r="D19" s="47"/>
      <c r="E19" s="14">
        <v>0</v>
      </c>
      <c r="F19" s="14">
        <v>0</v>
      </c>
      <c r="G19" s="14">
        <v>0</v>
      </c>
      <c r="H19" s="16">
        <v>2E-06</v>
      </c>
      <c r="I19" s="13">
        <v>2E-06</v>
      </c>
      <c r="J19" s="13">
        <v>2E-06</v>
      </c>
      <c r="K19" s="13">
        <v>0</v>
      </c>
      <c r="L19" s="13">
        <v>0</v>
      </c>
      <c r="M19" s="13">
        <v>0</v>
      </c>
      <c r="N19" s="17"/>
      <c r="O19" s="13">
        <v>0</v>
      </c>
      <c r="P19" s="13">
        <v>0</v>
      </c>
      <c r="Q19" s="79">
        <f t="shared" si="0"/>
        <v>6E-06</v>
      </c>
      <c r="R19" s="80">
        <v>0.003</v>
      </c>
      <c r="S19" s="6"/>
    </row>
    <row r="20" spans="1:19" ht="12.75" outlineLevel="1">
      <c r="A20" s="52" t="s">
        <v>18</v>
      </c>
      <c r="B20" s="53"/>
      <c r="C20" s="48"/>
      <c r="D20" s="48"/>
      <c r="E20" s="14">
        <v>0</v>
      </c>
      <c r="F20" s="13">
        <v>0</v>
      </c>
      <c r="G20" s="13">
        <v>0</v>
      </c>
      <c r="H20" s="13">
        <v>0</v>
      </c>
      <c r="I20" s="13">
        <v>7.676</v>
      </c>
      <c r="J20" s="13">
        <v>15.33</v>
      </c>
      <c r="K20" s="13">
        <v>55.2</v>
      </c>
      <c r="L20" s="13">
        <v>39.9</v>
      </c>
      <c r="M20" s="13">
        <v>13.2</v>
      </c>
      <c r="N20" s="13">
        <v>12.0615</v>
      </c>
      <c r="O20" s="13">
        <v>3.808</v>
      </c>
      <c r="P20" s="13">
        <v>6.47496</v>
      </c>
      <c r="Q20" s="79">
        <f t="shared" si="0"/>
        <v>153.65045999999998</v>
      </c>
      <c r="R20" s="80">
        <v>60504.0256295425</v>
      </c>
      <c r="S20" s="6"/>
    </row>
    <row r="21" spans="1:19" ht="12.75">
      <c r="A21" s="54" t="s">
        <v>32</v>
      </c>
      <c r="B21" s="55"/>
      <c r="C21" s="34"/>
      <c r="D21" s="33"/>
      <c r="E21" s="35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81"/>
      <c r="R21" s="82">
        <f>SUM(R22:R23)</f>
        <v>2143895.7868185425</v>
      </c>
      <c r="S21" s="6"/>
    </row>
    <row r="22" spans="1:19" ht="12.75" customHeight="1">
      <c r="A22" s="54" t="s">
        <v>34</v>
      </c>
      <c r="B22" s="55"/>
      <c r="C22" s="34"/>
      <c r="D22" s="33"/>
      <c r="E22" s="35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81">
        <f>Q9</f>
        <v>6149.956</v>
      </c>
      <c r="R22" s="82">
        <f>R9</f>
        <v>761759.5420020001</v>
      </c>
      <c r="S22" s="6"/>
    </row>
    <row r="23" spans="1:19" ht="12.75" customHeight="1">
      <c r="A23" s="54" t="s">
        <v>33</v>
      </c>
      <c r="B23" s="55"/>
      <c r="C23" s="34"/>
      <c r="D23" s="33"/>
      <c r="E23" s="35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81">
        <f>Q7+Q15</f>
        <v>3134.797299881794</v>
      </c>
      <c r="R23" s="82">
        <f>R15+R7</f>
        <v>1382136.2448165426</v>
      </c>
      <c r="S23" s="6"/>
    </row>
    <row r="24" spans="1:19" s="11" customFormat="1" ht="16.5" customHeight="1" hidden="1" outlineLevel="1">
      <c r="A24" s="2"/>
      <c r="B24" s="28" t="s">
        <v>22</v>
      </c>
      <c r="C24" s="2"/>
      <c r="D24" s="2"/>
      <c r="E24" s="27">
        <f aca="true" t="shared" si="3" ref="E24:P24">E26</f>
        <v>6.5677959999999995</v>
      </c>
      <c r="F24" s="18">
        <f t="shared" si="3"/>
        <v>13.077299</v>
      </c>
      <c r="G24" s="18">
        <f t="shared" si="3"/>
        <v>13.013572</v>
      </c>
      <c r="H24" s="18">
        <f t="shared" si="3"/>
        <v>15.289417</v>
      </c>
      <c r="I24" s="18">
        <f t="shared" si="3"/>
        <v>26.727193999999997</v>
      </c>
      <c r="J24" s="18">
        <f t="shared" si="3"/>
        <v>29.180092</v>
      </c>
      <c r="K24" s="18">
        <f t="shared" si="3"/>
        <v>64.290022</v>
      </c>
      <c r="L24" s="18">
        <f t="shared" si="3"/>
        <v>54.602289999999996</v>
      </c>
      <c r="M24" s="18">
        <f t="shared" si="3"/>
        <v>23.888669</v>
      </c>
      <c r="N24" s="18">
        <f t="shared" si="3"/>
        <v>25.589627</v>
      </c>
      <c r="O24" s="18">
        <f t="shared" si="3"/>
        <v>17.523268</v>
      </c>
      <c r="P24" s="18">
        <f t="shared" si="3"/>
        <v>17.386212999999998</v>
      </c>
      <c r="Q24" s="26">
        <f>SUM(E24:P24)</f>
        <v>307.13545899999997</v>
      </c>
      <c r="R24" s="8">
        <f>R26</f>
        <v>115039.49194</v>
      </c>
      <c r="S24" s="12"/>
    </row>
    <row r="25" spans="1:19" s="11" customFormat="1" ht="12.75" hidden="1" outlineLevel="1">
      <c r="A25" s="2"/>
      <c r="B25" s="29" t="s">
        <v>13</v>
      </c>
      <c r="C25" s="2" t="s">
        <v>29</v>
      </c>
      <c r="D25" s="2"/>
      <c r="E25" s="27">
        <v>252.102</v>
      </c>
      <c r="F25" s="18">
        <v>0</v>
      </c>
      <c r="G25" s="18">
        <v>0</v>
      </c>
      <c r="H25" s="18">
        <v>0</v>
      </c>
      <c r="I25" s="18">
        <v>19.935</v>
      </c>
      <c r="J25" s="18">
        <v>0</v>
      </c>
      <c r="K25" s="18">
        <v>71.296</v>
      </c>
      <c r="L25" s="18">
        <v>0</v>
      </c>
      <c r="M25" s="18">
        <v>38.854</v>
      </c>
      <c r="N25" s="18">
        <v>0</v>
      </c>
      <c r="O25" s="18">
        <v>24.166</v>
      </c>
      <c r="P25" s="18">
        <v>0</v>
      </c>
      <c r="Q25" s="26">
        <f>SUM(E25:P25)</f>
        <v>406.35299999999995</v>
      </c>
      <c r="R25" s="8">
        <v>47177.95567</v>
      </c>
      <c r="S25" s="12"/>
    </row>
    <row r="26" spans="1:19" s="11" customFormat="1" ht="12.75" hidden="1" outlineLevel="1">
      <c r="A26" s="2"/>
      <c r="B26" s="29" t="s">
        <v>19</v>
      </c>
      <c r="C26" s="2" t="s">
        <v>28</v>
      </c>
      <c r="D26" s="2"/>
      <c r="E26" s="27">
        <f>SUM(E27:E28)</f>
        <v>6.5677959999999995</v>
      </c>
      <c r="F26" s="18">
        <f>SUM(F27:F28)</f>
        <v>13.077299</v>
      </c>
      <c r="G26" s="18">
        <f aca="true" t="shared" si="4" ref="G26:P26">SUM(G27:G28)</f>
        <v>13.013572</v>
      </c>
      <c r="H26" s="18">
        <f t="shared" si="4"/>
        <v>15.289417</v>
      </c>
      <c r="I26" s="18">
        <f t="shared" si="4"/>
        <v>26.727193999999997</v>
      </c>
      <c r="J26" s="18">
        <f t="shared" si="4"/>
        <v>29.180092</v>
      </c>
      <c r="K26" s="18">
        <f t="shared" si="4"/>
        <v>64.290022</v>
      </c>
      <c r="L26" s="18">
        <f t="shared" si="4"/>
        <v>54.602289999999996</v>
      </c>
      <c r="M26" s="18">
        <f t="shared" si="4"/>
        <v>23.888669</v>
      </c>
      <c r="N26" s="18">
        <f t="shared" si="4"/>
        <v>25.589627</v>
      </c>
      <c r="O26" s="18">
        <f t="shared" si="4"/>
        <v>17.523268</v>
      </c>
      <c r="P26" s="18">
        <f t="shared" si="4"/>
        <v>17.386212999999998</v>
      </c>
      <c r="Q26" s="26">
        <f>SUM(E26:P26)</f>
        <v>307.13545899999997</v>
      </c>
      <c r="R26" s="8">
        <f>SUM(R27:R28)</f>
        <v>115039.49194</v>
      </c>
      <c r="S26" s="12"/>
    </row>
    <row r="27" spans="1:19" ht="12.75" hidden="1" outlineLevel="2">
      <c r="A27" s="3"/>
      <c r="B27" s="30" t="s">
        <v>20</v>
      </c>
      <c r="C27" s="25" t="s">
        <v>28</v>
      </c>
      <c r="D27" s="3"/>
      <c r="E27" s="19">
        <v>0.913467</v>
      </c>
      <c r="F27" s="20">
        <v>0.940348</v>
      </c>
      <c r="G27" s="20">
        <v>0.68161</v>
      </c>
      <c r="H27" s="20">
        <v>0.905525</v>
      </c>
      <c r="I27" s="21">
        <v>9.83751</v>
      </c>
      <c r="J27" s="21">
        <v>18.579112</v>
      </c>
      <c r="K27" s="21">
        <v>56.517312</v>
      </c>
      <c r="L27" s="21">
        <v>40.418225</v>
      </c>
      <c r="M27" s="21">
        <v>13.862554</v>
      </c>
      <c r="N27" s="19">
        <v>12.576299</v>
      </c>
      <c r="O27" s="21">
        <v>4.345462</v>
      </c>
      <c r="P27" s="21">
        <v>6.915789</v>
      </c>
      <c r="Q27" s="8">
        <f>SUM(E27:P27)</f>
        <v>166.49321299999997</v>
      </c>
      <c r="R27" s="8">
        <v>58147.25927</v>
      </c>
      <c r="S27" s="6"/>
    </row>
    <row r="28" spans="1:19" ht="12.75" hidden="1" outlineLevel="2">
      <c r="A28" s="3"/>
      <c r="B28" s="31" t="s">
        <v>21</v>
      </c>
      <c r="C28" s="25" t="s">
        <v>28</v>
      </c>
      <c r="D28" s="3"/>
      <c r="E28" s="19">
        <v>5.654329</v>
      </c>
      <c r="F28" s="19">
        <v>12.136951</v>
      </c>
      <c r="G28" s="19">
        <v>12.331962</v>
      </c>
      <c r="H28" s="19">
        <v>14.383892</v>
      </c>
      <c r="I28" s="19">
        <v>16.889684</v>
      </c>
      <c r="J28" s="19">
        <v>10.60098</v>
      </c>
      <c r="K28" s="19">
        <v>7.77271</v>
      </c>
      <c r="L28" s="21">
        <v>14.184065</v>
      </c>
      <c r="M28" s="21">
        <v>10.026115</v>
      </c>
      <c r="N28" s="19">
        <v>13.013328</v>
      </c>
      <c r="O28" s="21">
        <v>13.177806</v>
      </c>
      <c r="P28" s="21">
        <v>10.470424</v>
      </c>
      <c r="Q28" s="8">
        <f>SUM(E28:P28)</f>
        <v>140.642246</v>
      </c>
      <c r="R28" s="8">
        <v>56892.23267</v>
      </c>
      <c r="S28" s="6"/>
    </row>
    <row r="29" ht="12.75" hidden="1" outlineLevel="1">
      <c r="A29" s="3"/>
    </row>
    <row r="30" spans="1:19" ht="12.75" hidden="1" outlineLevel="1">
      <c r="A30" s="3"/>
      <c r="B30" s="22" t="s">
        <v>23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5"/>
      <c r="S30" s="6"/>
    </row>
    <row r="31" spans="1:19" ht="12.75" hidden="1" outlineLevel="1">
      <c r="A31" s="3"/>
      <c r="B31" s="32" t="s">
        <v>0</v>
      </c>
      <c r="C31" s="3"/>
      <c r="D31" s="3"/>
      <c r="E31" s="19">
        <v>8.134875</v>
      </c>
      <c r="F31" s="19">
        <v>8.015967</v>
      </c>
      <c r="G31" s="19">
        <v>8.5094</v>
      </c>
      <c r="H31" s="19">
        <v>8.537461</v>
      </c>
      <c r="I31" s="19">
        <v>8.821302</v>
      </c>
      <c r="J31" s="19">
        <v>9.483536</v>
      </c>
      <c r="K31" s="19">
        <v>10.36714</v>
      </c>
      <c r="L31" s="19">
        <v>12.500653</v>
      </c>
      <c r="M31" s="19">
        <v>11.446809</v>
      </c>
      <c r="N31" s="19">
        <v>12.831776</v>
      </c>
      <c r="O31" s="19">
        <v>12.014889</v>
      </c>
      <c r="P31" s="19">
        <v>12.9535</v>
      </c>
      <c r="Q31" s="24">
        <f>SUM(E31:P31)</f>
        <v>123.617308</v>
      </c>
      <c r="R31" s="3"/>
      <c r="S31" s="6"/>
    </row>
    <row r="32" ht="12.75" collapsed="1"/>
  </sheetData>
  <sheetProtection/>
  <mergeCells count="39">
    <mergeCell ref="A2:R2"/>
    <mergeCell ref="G4:G5"/>
    <mergeCell ref="H4:H5"/>
    <mergeCell ref="I4:I5"/>
    <mergeCell ref="J4:J5"/>
    <mergeCell ref="C4:C5"/>
    <mergeCell ref="D4:D5"/>
    <mergeCell ref="E4:E5"/>
    <mergeCell ref="F4:F5"/>
    <mergeCell ref="K4:K5"/>
    <mergeCell ref="A6:R6"/>
    <mergeCell ref="A4:B5"/>
    <mergeCell ref="A7:B7"/>
    <mergeCell ref="A8:R8"/>
    <mergeCell ref="L4:L5"/>
    <mergeCell ref="M4:M5"/>
    <mergeCell ref="N4:N5"/>
    <mergeCell ref="O4:O5"/>
    <mergeCell ref="P4:P5"/>
    <mergeCell ref="Q4:R4"/>
    <mergeCell ref="A20:B20"/>
    <mergeCell ref="A13:B13"/>
    <mergeCell ref="A14:B14"/>
    <mergeCell ref="A9:D9"/>
    <mergeCell ref="C10:C14"/>
    <mergeCell ref="D10:D14"/>
    <mergeCell ref="A10:B10"/>
    <mergeCell ref="A11:B11"/>
    <mergeCell ref="A12:B12"/>
    <mergeCell ref="A21:B21"/>
    <mergeCell ref="A22:B22"/>
    <mergeCell ref="A23:B23"/>
    <mergeCell ref="A15:D15"/>
    <mergeCell ref="C16:C20"/>
    <mergeCell ref="D16:D20"/>
    <mergeCell ref="A16:B16"/>
    <mergeCell ref="A17:B17"/>
    <mergeCell ref="A18:B18"/>
    <mergeCell ref="A19:B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Makarenko</cp:lastModifiedBy>
  <cp:lastPrinted>2010-05-12T01:52:21Z</cp:lastPrinted>
  <dcterms:created xsi:type="dcterms:W3CDTF">2010-05-11T04:01:05Z</dcterms:created>
  <dcterms:modified xsi:type="dcterms:W3CDTF">2010-05-12T04:14:26Z</dcterms:modified>
  <cp:category/>
  <cp:version/>
  <cp:contentType/>
  <cp:contentStatus/>
</cp:coreProperties>
</file>